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i\Dropbox\Kurs i dykkemedisin for leger\Elevøvelser\Antropometri og ytelsestester\"/>
    </mc:Choice>
  </mc:AlternateContent>
  <bookViews>
    <workbookView xWindow="0" yWindow="0" windowWidth="25200" windowHeight="11985"/>
  </bookViews>
  <sheets>
    <sheet name="Chester step test" sheetId="1" r:id="rId1"/>
    <sheet name="Plottear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P11" i="1"/>
  <c r="K12" i="1"/>
  <c r="L12" i="1"/>
  <c r="K13" i="1"/>
  <c r="L13" i="1"/>
  <c r="K14" i="1"/>
  <c r="L14" i="1"/>
  <c r="K15" i="1"/>
  <c r="L15" i="1"/>
  <c r="K16" i="1"/>
  <c r="N16" i="1"/>
  <c r="O16" i="1"/>
  <c r="K17" i="1"/>
  <c r="N19" i="1"/>
  <c r="O19" i="1"/>
  <c r="N20" i="1"/>
  <c r="O20" i="1"/>
  <c r="N21" i="1"/>
  <c r="O21" i="1"/>
  <c r="N22" i="1"/>
  <c r="O22" i="1"/>
  <c r="N23" i="1"/>
  <c r="O23" i="1"/>
  <c r="O25" i="1"/>
  <c r="N26" i="1"/>
  <c r="O26" i="1"/>
  <c r="C11" i="1"/>
</calcChain>
</file>

<file path=xl/sharedStrings.xml><?xml version="1.0" encoding="utf-8"?>
<sst xmlns="http://schemas.openxmlformats.org/spreadsheetml/2006/main" count="40" uniqueCount="25">
  <si>
    <t>Step rate/høyde</t>
  </si>
  <si>
    <t>Skammelhøyde</t>
  </si>
  <si>
    <t>Antall 0</t>
  </si>
  <si>
    <t>Fem målepunkt</t>
  </si>
  <si>
    <t>Skjæringspunkt</t>
  </si>
  <si>
    <t>Stigningstall</t>
  </si>
  <si>
    <t>VO2 max</t>
  </si>
  <si>
    <t>ml/min/kg</t>
  </si>
  <si>
    <t>min-1</t>
  </si>
  <si>
    <t>cm</t>
  </si>
  <si>
    <t>år</t>
  </si>
  <si>
    <t>Alder</t>
  </si>
  <si>
    <t>VO2 v HR 60</t>
  </si>
  <si>
    <t>VO2 v  max HR</t>
  </si>
  <si>
    <t>trinn/min</t>
  </si>
  <si>
    <t>Level 1 (0-2 min)</t>
  </si>
  <si>
    <t>Level 3 (4-6 min)</t>
  </si>
  <si>
    <t>Level 4 (6-8 min)</t>
  </si>
  <si>
    <t>Level 5 (8-10 min)</t>
  </si>
  <si>
    <t>Level 2 (2-4 min)</t>
  </si>
  <si>
    <t>HR</t>
  </si>
  <si>
    <t>30 cm skammel</t>
  </si>
  <si>
    <t>25 cm skammel</t>
  </si>
  <si>
    <t>20 cm skammel</t>
  </si>
  <si>
    <t>15 cm skammel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</si>
</sst>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164" fontId="2" fillId="3" borderId="0" xfId="2" applyNumberFormat="1"/>
    <xf numFmtId="0" fontId="1" fillId="2" borderId="0" xfId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</cellXfs>
  <cellStyles count="3">
    <cellStyle name="Dårlig" xfId="2" builtinId="27"/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VO2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'Chester step test'!$N$19:$N$23</c:f>
              <c:numCache>
                <c:formatCode>General</c:formatCode>
                <c:ptCount val="5"/>
                <c:pt idx="0">
                  <c:v>120</c:v>
                </c:pt>
                <c:pt idx="1">
                  <c:v>130</c:v>
                </c:pt>
                <c:pt idx="2">
                  <c:v>135</c:v>
                </c:pt>
                <c:pt idx="3">
                  <c:v>150</c:v>
                </c:pt>
                <c:pt idx="4">
                  <c:v>160</c:v>
                </c:pt>
              </c:numCache>
            </c:numRef>
          </c:xVal>
          <c:yVal>
            <c:numRef>
              <c:f>'Chester step test'!$O$19:$O$23</c:f>
              <c:numCache>
                <c:formatCode>General</c:formatCode>
                <c:ptCount val="5"/>
                <c:pt idx="0">
                  <c:v>16</c:v>
                </c:pt>
                <c:pt idx="1">
                  <c:v>21</c:v>
                </c:pt>
                <c:pt idx="2">
                  <c:v>27</c:v>
                </c:pt>
                <c:pt idx="3">
                  <c:v>32</c:v>
                </c:pt>
                <c:pt idx="4">
                  <c:v>37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'Chester step test'!$N$25:$N$26</c:f>
              <c:numCache>
                <c:formatCode>General</c:formatCode>
                <c:ptCount val="2"/>
                <c:pt idx="0">
                  <c:v>60</c:v>
                </c:pt>
                <c:pt idx="1">
                  <c:v>170</c:v>
                </c:pt>
              </c:numCache>
            </c:numRef>
          </c:xVal>
          <c:yVal>
            <c:numRef>
              <c:f>'Chester step test'!$O$25:$O$26</c:f>
              <c:numCache>
                <c:formatCode>General</c:formatCode>
                <c:ptCount val="2"/>
                <c:pt idx="0">
                  <c:v>-14.294117647058819</c:v>
                </c:pt>
                <c:pt idx="1">
                  <c:v>42.647058823529427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24672"/>
        <c:axId val="390524280"/>
      </c:scatterChart>
      <c:valAx>
        <c:axId val="390524672"/>
        <c:scaling>
          <c:orientation val="minMax"/>
          <c:max val="20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HR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0524280"/>
        <c:crosses val="autoZero"/>
        <c:crossBetween val="midCat"/>
      </c:valAx>
      <c:valAx>
        <c:axId val="390524280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052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- 30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Plotteark!$Q$2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Plotteark!$P$3:$P$11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Plotteark!$Q$3:$Q$11</c:f>
              <c:numCache>
                <c:formatCode>General</c:formatCode>
                <c:ptCount val="9"/>
                <c:pt idx="0">
                  <c:v>16</c:v>
                </c:pt>
                <c:pt idx="1">
                  <c:v>21</c:v>
                </c:pt>
                <c:pt idx="2">
                  <c:v>27</c:v>
                </c:pt>
                <c:pt idx="3">
                  <c:v>32</c:v>
                </c:pt>
                <c:pt idx="4">
                  <c:v>37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23104"/>
        <c:axId val="387765264"/>
      </c:scatterChart>
      <c:valAx>
        <c:axId val="390523104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7765264"/>
        <c:crosses val="autoZero"/>
        <c:crossBetween val="midCat"/>
        <c:minorUnit val="5"/>
      </c:valAx>
      <c:valAx>
        <c:axId val="38776526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052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- 25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Plotteark!$T$2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Plotteark!$S$3:$S$11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Plotteark!$T$3:$T$11</c:f>
              <c:numCache>
                <c:formatCode>General</c:formatCode>
                <c:ptCount val="9"/>
                <c:pt idx="0">
                  <c:v>14</c:v>
                </c:pt>
                <c:pt idx="1">
                  <c:v>19</c:v>
                </c:pt>
                <c:pt idx="2">
                  <c:v>24</c:v>
                </c:pt>
                <c:pt idx="3">
                  <c:v>28</c:v>
                </c:pt>
                <c:pt idx="4">
                  <c:v>33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21144"/>
        <c:axId val="390521928"/>
      </c:scatterChart>
      <c:valAx>
        <c:axId val="390521144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0521928"/>
        <c:crosses val="autoZero"/>
        <c:crossBetween val="midCat"/>
        <c:minorUnit val="5"/>
      </c:valAx>
      <c:valAx>
        <c:axId val="3905219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0521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- 20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Plotteark!$W$2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Plotteark!$V$3:$V$11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Plotteark!$W$3:$W$11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26</c:v>
                </c:pt>
                <c:pt idx="4">
                  <c:v>29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539712"/>
        <c:axId val="391542848"/>
      </c:scatterChart>
      <c:valAx>
        <c:axId val="391539712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1542848"/>
        <c:crosses val="autoZero"/>
        <c:crossBetween val="midCat"/>
        <c:minorUnit val="5"/>
      </c:valAx>
      <c:valAx>
        <c:axId val="39154284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153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VO2 max - 15 cm skammel</a:t>
            </a:r>
          </a:p>
          <a:p>
            <a:pPr>
              <a:defRPr/>
            </a:pPr>
            <a:r>
              <a:rPr lang="en-US" sz="1200"/>
              <a:t>Punkter på Y-aksen markerer</a:t>
            </a:r>
            <a:r>
              <a:rPr lang="en-US" sz="1200" baseline="0"/>
              <a:t> belastning for Level 1-5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Plotteark!$Z$2</c:f>
              <c:strCache>
                <c:ptCount val="1"/>
                <c:pt idx="0">
                  <c:v>VO2 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Plotteark!$Y$3:$Y$11</c:f>
              <c:numCache>
                <c:formatCode>General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220</c:v>
                </c:pt>
              </c:numCache>
            </c:numRef>
          </c:xVal>
          <c:yVal>
            <c:numRef>
              <c:f>Plotteark!$Z$3:$Z$11</c:f>
              <c:numCache>
                <c:formatCode>General</c:formatCode>
                <c:ptCount val="9"/>
                <c:pt idx="0">
                  <c:v>11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50064"/>
        <c:axId val="391541672"/>
      </c:scatterChart>
      <c:valAx>
        <c:axId val="189350064"/>
        <c:scaling>
          <c:orientation val="minMax"/>
          <c:max val="2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HR</a:t>
                </a:r>
                <a:r>
                  <a:rPr lang="nb-NO" baseline="0"/>
                  <a:t> (min-1)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1541672"/>
        <c:crosses val="autoZero"/>
        <c:crossBetween val="midCat"/>
        <c:minorUnit val="5"/>
      </c:valAx>
      <c:valAx>
        <c:axId val="39154167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VO2 (ml/min/kg)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935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21</xdr:row>
      <xdr:rowOff>100012</xdr:rowOff>
    </xdr:from>
    <xdr:to>
      <xdr:col>6</xdr:col>
      <xdr:colOff>581025</xdr:colOff>
      <xdr:row>35</xdr:row>
      <xdr:rowOff>176212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11</xdr:row>
      <xdr:rowOff>152399</xdr:rowOff>
    </xdr:from>
    <xdr:ext cx="4495800" cy="1642373"/>
    <xdr:sp macro="" textlink="">
      <xdr:nvSpPr>
        <xdr:cNvPr id="4" name="TekstSylinder 3"/>
        <xdr:cNvSpPr txBox="1"/>
      </xdr:nvSpPr>
      <xdr:spPr>
        <a:xfrm>
          <a:off x="0" y="2247899"/>
          <a:ext cx="4495800" cy="16423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Fyll inn grønne celler med verdier, øvrige celler er låste. </a:t>
          </a:r>
          <a:r>
            <a:rPr lang="nb-NO" sz="1100" baseline="0"/>
            <a:t> Tillatt skammelhøyde er 15, 20, 25 og 30 cm. Du vil ellers får feil i formelen. Hvis du mangler måleverdier for hjertefrekvens så la cellen stå tom eller skriv 0. Estimert maksimalt VO2 (VO2 max) vises i rød celle.</a:t>
          </a:r>
        </a:p>
        <a:p>
          <a:r>
            <a:rPr lang="nb-NO" sz="1100" baseline="0"/>
            <a:t>Diagrammet viser sammenheng mellom hjertefrekvens og VO2 på de ulike nivåene. Den orange streken viser regresjonslinjen mellom punktene. Orange punkt markerer estimert maksimal hjertefrekvens og estimert</a:t>
          </a:r>
        </a:p>
        <a:p>
          <a:r>
            <a:rPr lang="nb-NO" sz="1100" baseline="0"/>
            <a:t>VO2 maks. Hvis det mangler noen datapunkter så vil </a:t>
          </a:r>
          <a:r>
            <a:rPr lang="nb-NO" sz="1100" i="1" baseline="0"/>
            <a:t>ingen</a:t>
          </a:r>
          <a:r>
            <a:rPr lang="nb-NO" sz="1100" baseline="0"/>
            <a:t> av målepunktene vises, men regresjonslinjen og VO2 maks vil vises korrekt.</a:t>
          </a:r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109537</xdr:rowOff>
    </xdr:from>
    <xdr:to>
      <xdr:col>6</xdr:col>
      <xdr:colOff>57150</xdr:colOff>
      <xdr:row>38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0</xdr:row>
      <xdr:rowOff>104775</xdr:rowOff>
    </xdr:from>
    <xdr:to>
      <xdr:col>12</xdr:col>
      <xdr:colOff>190500</xdr:colOff>
      <xdr:row>38</xdr:row>
      <xdr:rowOff>138113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40</xdr:row>
      <xdr:rowOff>142875</xdr:rowOff>
    </xdr:from>
    <xdr:to>
      <xdr:col>6</xdr:col>
      <xdr:colOff>47625</xdr:colOff>
      <xdr:row>78</xdr:row>
      <xdr:rowOff>176213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209550</xdr:colOff>
      <xdr:row>40</xdr:row>
      <xdr:rowOff>142875</xdr:rowOff>
    </xdr:from>
    <xdr:to>
      <xdr:col>12</xdr:col>
      <xdr:colOff>209550</xdr:colOff>
      <xdr:row>78</xdr:row>
      <xdr:rowOff>176213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showGridLines="0" showRowColHeaders="0" tabSelected="1" workbookViewId="0">
      <selection activeCell="C2" sqref="C2"/>
    </sheetView>
  </sheetViews>
  <sheetFormatPr baseColWidth="10" defaultRowHeight="15" x14ac:dyDescent="0.25"/>
  <cols>
    <col min="1" max="1" width="6.140625" customWidth="1"/>
    <col min="2" max="2" width="17.28515625" customWidth="1"/>
    <col min="5" max="5" width="15.28515625" customWidth="1"/>
    <col min="8" max="8" width="189.140625" customWidth="1"/>
    <col min="9" max="9" width="117.42578125" customWidth="1"/>
    <col min="10" max="12" width="11.42578125" customWidth="1"/>
    <col min="13" max="13" width="13.5703125" customWidth="1"/>
    <col min="14" max="16" width="11.42578125" customWidth="1"/>
  </cols>
  <sheetData>
    <row r="2" spans="2:16" x14ac:dyDescent="0.25">
      <c r="B2" t="s">
        <v>1</v>
      </c>
      <c r="C2" s="3">
        <v>30</v>
      </c>
      <c r="D2" s="1" t="s">
        <v>9</v>
      </c>
    </row>
    <row r="3" spans="2:16" x14ac:dyDescent="0.25">
      <c r="B3" t="s">
        <v>11</v>
      </c>
      <c r="C3" s="3">
        <v>50</v>
      </c>
      <c r="D3" s="1" t="s">
        <v>10</v>
      </c>
      <c r="K3" t="s">
        <v>0</v>
      </c>
      <c r="L3">
        <v>15</v>
      </c>
      <c r="M3">
        <v>20</v>
      </c>
      <c r="N3">
        <v>25</v>
      </c>
      <c r="O3">
        <v>30</v>
      </c>
      <c r="P3">
        <v>35</v>
      </c>
    </row>
    <row r="4" spans="2:16" x14ac:dyDescent="0.25">
      <c r="D4" s="1"/>
      <c r="K4">
        <v>15</v>
      </c>
      <c r="L4">
        <v>11</v>
      </c>
      <c r="M4">
        <v>14</v>
      </c>
      <c r="N4">
        <v>18</v>
      </c>
      <c r="O4">
        <v>21</v>
      </c>
      <c r="P4">
        <v>25</v>
      </c>
    </row>
    <row r="5" spans="2:16" x14ac:dyDescent="0.25">
      <c r="B5" t="s">
        <v>15</v>
      </c>
      <c r="C5" s="3">
        <v>120</v>
      </c>
      <c r="D5" s="1" t="s">
        <v>8</v>
      </c>
      <c r="E5">
        <v>15</v>
      </c>
      <c r="F5" s="1" t="s">
        <v>14</v>
      </c>
      <c r="K5">
        <v>20</v>
      </c>
      <c r="L5">
        <v>12</v>
      </c>
      <c r="M5">
        <v>17</v>
      </c>
      <c r="N5">
        <v>21</v>
      </c>
      <c r="O5">
        <v>26</v>
      </c>
      <c r="P5">
        <v>29</v>
      </c>
    </row>
    <row r="6" spans="2:16" x14ac:dyDescent="0.25">
      <c r="B6" t="s">
        <v>19</v>
      </c>
      <c r="C6" s="3">
        <v>130</v>
      </c>
      <c r="D6" s="1" t="s">
        <v>8</v>
      </c>
      <c r="E6">
        <v>20</v>
      </c>
      <c r="F6" s="1" t="s">
        <v>14</v>
      </c>
      <c r="K6">
        <v>25</v>
      </c>
      <c r="L6">
        <v>14</v>
      </c>
      <c r="M6">
        <v>19</v>
      </c>
      <c r="N6">
        <v>24</v>
      </c>
      <c r="O6">
        <v>28</v>
      </c>
      <c r="P6">
        <v>33</v>
      </c>
    </row>
    <row r="7" spans="2:16" x14ac:dyDescent="0.25">
      <c r="B7" t="s">
        <v>16</v>
      </c>
      <c r="C7" s="3">
        <v>135</v>
      </c>
      <c r="D7" s="1" t="s">
        <v>8</v>
      </c>
      <c r="E7">
        <v>25</v>
      </c>
      <c r="F7" s="1" t="s">
        <v>14</v>
      </c>
      <c r="K7">
        <v>30</v>
      </c>
      <c r="L7">
        <v>16</v>
      </c>
      <c r="M7">
        <v>21</v>
      </c>
      <c r="N7">
        <v>27</v>
      </c>
      <c r="O7">
        <v>32</v>
      </c>
      <c r="P7">
        <v>37</v>
      </c>
    </row>
    <row r="8" spans="2:16" x14ac:dyDescent="0.25">
      <c r="B8" t="s">
        <v>17</v>
      </c>
      <c r="C8" s="3">
        <v>150</v>
      </c>
      <c r="D8" s="1" t="s">
        <v>8</v>
      </c>
      <c r="E8">
        <v>30</v>
      </c>
      <c r="F8" s="1" t="s">
        <v>14</v>
      </c>
    </row>
    <row r="9" spans="2:16" x14ac:dyDescent="0.25">
      <c r="B9" t="s">
        <v>18</v>
      </c>
      <c r="C9" s="3">
        <v>160</v>
      </c>
      <c r="D9" s="1" t="s">
        <v>8</v>
      </c>
      <c r="E9">
        <v>35</v>
      </c>
      <c r="F9" s="1" t="s">
        <v>14</v>
      </c>
    </row>
    <row r="10" spans="2:16" x14ac:dyDescent="0.25">
      <c r="D10" s="1"/>
      <c r="K10" t="s">
        <v>3</v>
      </c>
    </row>
    <row r="11" spans="2:16" x14ac:dyDescent="0.25">
      <c r="B11" t="s">
        <v>6</v>
      </c>
      <c r="C11" s="2">
        <f>K16+(220-C3)*K17</f>
        <v>42.647058823529427</v>
      </c>
      <c r="D11" s="1" t="s">
        <v>7</v>
      </c>
      <c r="K11">
        <f>VLOOKUP($C$2,$K$4:$P$7,2)</f>
        <v>16</v>
      </c>
      <c r="L11">
        <f>IF(C5=0,"",C5)</f>
        <v>120</v>
      </c>
      <c r="O11" t="s">
        <v>2</v>
      </c>
      <c r="P11">
        <f>COUNTIF(C5:C9,0)</f>
        <v>0</v>
      </c>
    </row>
    <row r="12" spans="2:16" x14ac:dyDescent="0.25">
      <c r="K12">
        <f>VLOOKUP($C$2,$K$4:$P$7,3)</f>
        <v>21</v>
      </c>
      <c r="L12">
        <f t="shared" ref="L12:L15" si="0">IF(C6=0,"",C6)</f>
        <v>130</v>
      </c>
    </row>
    <row r="13" spans="2:16" x14ac:dyDescent="0.25">
      <c r="K13">
        <f>VLOOKUP($C$2,$K$4:$P$7,4)</f>
        <v>27</v>
      </c>
      <c r="L13">
        <f t="shared" si="0"/>
        <v>135</v>
      </c>
    </row>
    <row r="14" spans="2:16" x14ac:dyDescent="0.25">
      <c r="K14">
        <f>VLOOKUP($C$2,$K$4:$P$7,5)</f>
        <v>32</v>
      </c>
      <c r="L14">
        <f t="shared" si="0"/>
        <v>150</v>
      </c>
    </row>
    <row r="15" spans="2:16" x14ac:dyDescent="0.25">
      <c r="K15">
        <f>VLOOKUP($C$2,$K$4:$P$7,6)</f>
        <v>37</v>
      </c>
      <c r="L15">
        <f t="shared" si="0"/>
        <v>160</v>
      </c>
    </row>
    <row r="16" spans="2:16" x14ac:dyDescent="0.25">
      <c r="J16" t="s">
        <v>4</v>
      </c>
      <c r="K16">
        <f>INTERCEPT(K11:K15,L11:L15)</f>
        <v>-45.352941176470587</v>
      </c>
      <c r="N16">
        <f>SLOPE(K11:K15,L11:L15)</f>
        <v>0.51764705882352946</v>
      </c>
      <c r="O16">
        <f>INTERCEPT(K11:K15,L11:L15)</f>
        <v>-45.352941176470587</v>
      </c>
    </row>
    <row r="17" spans="10:15" x14ac:dyDescent="0.25">
      <c r="J17" t="s">
        <v>5</v>
      </c>
      <c r="K17">
        <f>SLOPE(K11:K15,L11:L15)</f>
        <v>0.51764705882352946</v>
      </c>
    </row>
    <row r="19" spans="10:15" x14ac:dyDescent="0.25">
      <c r="N19">
        <f>L11</f>
        <v>120</v>
      </c>
      <c r="O19">
        <f>K11</f>
        <v>16</v>
      </c>
    </row>
    <row r="20" spans="10:15" x14ac:dyDescent="0.25">
      <c r="N20">
        <f>L12</f>
        <v>130</v>
      </c>
      <c r="O20">
        <f t="shared" ref="O20:O23" si="1">K12</f>
        <v>21</v>
      </c>
    </row>
    <row r="21" spans="10:15" x14ac:dyDescent="0.25">
      <c r="N21">
        <f>L13</f>
        <v>135</v>
      </c>
      <c r="O21">
        <f t="shared" si="1"/>
        <v>27</v>
      </c>
    </row>
    <row r="22" spans="10:15" x14ac:dyDescent="0.25">
      <c r="N22">
        <f>L14</f>
        <v>150</v>
      </c>
      <c r="O22">
        <f t="shared" si="1"/>
        <v>32</v>
      </c>
    </row>
    <row r="23" spans="10:15" x14ac:dyDescent="0.25">
      <c r="N23">
        <f>L15</f>
        <v>160</v>
      </c>
      <c r="O23">
        <f t="shared" si="1"/>
        <v>37</v>
      </c>
    </row>
    <row r="25" spans="10:15" x14ac:dyDescent="0.25">
      <c r="M25" t="s">
        <v>12</v>
      </c>
      <c r="N25">
        <v>60</v>
      </c>
      <c r="O25">
        <f>K16+N25*K17</f>
        <v>-14.294117647058819</v>
      </c>
    </row>
    <row r="26" spans="10:15" x14ac:dyDescent="0.25">
      <c r="M26" t="s">
        <v>13</v>
      </c>
      <c r="N26">
        <f>220-C3</f>
        <v>170</v>
      </c>
      <c r="O26">
        <f>K16+K17*N26</f>
        <v>42.647058823529427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Z11"/>
  <sheetViews>
    <sheetView showGridLines="0" showRowColHeaders="0" workbookViewId="0">
      <selection activeCell="P6" sqref="P6"/>
    </sheetView>
  </sheetViews>
  <sheetFormatPr baseColWidth="10" defaultRowHeight="15" x14ac:dyDescent="0.25"/>
  <cols>
    <col min="1" max="13" width="11.42578125" style="4"/>
    <col min="14" max="14" width="87.85546875" style="4" customWidth="1"/>
    <col min="15" max="16384" width="11.42578125" style="4"/>
  </cols>
  <sheetData>
    <row r="1" spans="16:26" x14ac:dyDescent="0.25">
      <c r="P1" s="5" t="s">
        <v>21</v>
      </c>
      <c r="Q1" s="5"/>
      <c r="R1" s="5"/>
      <c r="S1" s="5" t="s">
        <v>22</v>
      </c>
      <c r="T1" s="5"/>
      <c r="U1" s="5"/>
      <c r="V1" s="5" t="s">
        <v>23</v>
      </c>
      <c r="W1" s="5"/>
      <c r="X1" s="5"/>
      <c r="Y1" s="5" t="s">
        <v>24</v>
      </c>
      <c r="Z1" s="5"/>
    </row>
    <row r="2" spans="16:26" x14ac:dyDescent="0.25">
      <c r="P2" s="5" t="s">
        <v>20</v>
      </c>
      <c r="Q2" s="5" t="s">
        <v>6</v>
      </c>
      <c r="R2" s="5"/>
      <c r="S2" s="5" t="s">
        <v>20</v>
      </c>
      <c r="T2" s="5" t="s">
        <v>6</v>
      </c>
      <c r="U2" s="5"/>
      <c r="V2" s="5" t="s">
        <v>20</v>
      </c>
      <c r="W2" s="5" t="s">
        <v>6</v>
      </c>
      <c r="X2" s="5"/>
      <c r="Y2" s="5" t="s">
        <v>20</v>
      </c>
      <c r="Z2" s="5" t="s">
        <v>6</v>
      </c>
    </row>
    <row r="3" spans="16:26" x14ac:dyDescent="0.25">
      <c r="P3" s="5">
        <v>60</v>
      </c>
      <c r="Q3" s="5">
        <v>16</v>
      </c>
      <c r="R3" s="5"/>
      <c r="S3" s="5">
        <v>60</v>
      </c>
      <c r="T3" s="5">
        <v>14</v>
      </c>
      <c r="U3" s="5"/>
      <c r="V3" s="5">
        <v>60</v>
      </c>
      <c r="W3" s="5">
        <v>12</v>
      </c>
      <c r="X3" s="5"/>
      <c r="Y3" s="5">
        <v>60</v>
      </c>
      <c r="Z3" s="5">
        <v>11</v>
      </c>
    </row>
    <row r="4" spans="16:26" x14ac:dyDescent="0.25">
      <c r="P4" s="5">
        <v>60</v>
      </c>
      <c r="Q4" s="5">
        <v>21</v>
      </c>
      <c r="R4" s="5"/>
      <c r="S4" s="5">
        <v>60</v>
      </c>
      <c r="T4" s="5">
        <v>19</v>
      </c>
      <c r="U4" s="5"/>
      <c r="V4" s="5">
        <v>60</v>
      </c>
      <c r="W4" s="5">
        <v>17</v>
      </c>
      <c r="X4" s="5"/>
      <c r="Y4" s="5">
        <v>60</v>
      </c>
      <c r="Z4" s="5">
        <v>14</v>
      </c>
    </row>
    <row r="5" spans="16:26" x14ac:dyDescent="0.25">
      <c r="P5" s="5">
        <v>60</v>
      </c>
      <c r="Q5" s="5">
        <v>27</v>
      </c>
      <c r="R5" s="5"/>
      <c r="S5" s="5">
        <v>60</v>
      </c>
      <c r="T5" s="5">
        <v>24</v>
      </c>
      <c r="U5" s="5"/>
      <c r="V5" s="5">
        <v>60</v>
      </c>
      <c r="W5" s="5">
        <v>21</v>
      </c>
      <c r="X5" s="5"/>
      <c r="Y5" s="5">
        <v>60</v>
      </c>
      <c r="Z5" s="5">
        <v>18</v>
      </c>
    </row>
    <row r="6" spans="16:26" x14ac:dyDescent="0.25">
      <c r="P6" s="5">
        <v>60</v>
      </c>
      <c r="Q6" s="5">
        <v>32</v>
      </c>
      <c r="R6" s="5"/>
      <c r="S6" s="5">
        <v>60</v>
      </c>
      <c r="T6" s="5">
        <v>28</v>
      </c>
      <c r="U6" s="5"/>
      <c r="V6" s="5">
        <v>60</v>
      </c>
      <c r="W6" s="5">
        <v>26</v>
      </c>
      <c r="X6" s="5"/>
      <c r="Y6" s="5">
        <v>60</v>
      </c>
      <c r="Z6" s="5">
        <v>21</v>
      </c>
    </row>
    <row r="7" spans="16:26" x14ac:dyDescent="0.25">
      <c r="P7" s="5">
        <v>60</v>
      </c>
      <c r="Q7" s="5">
        <v>37</v>
      </c>
      <c r="R7" s="5"/>
      <c r="S7" s="5">
        <v>60</v>
      </c>
      <c r="T7" s="5">
        <v>33</v>
      </c>
      <c r="U7" s="5"/>
      <c r="V7" s="5">
        <v>60</v>
      </c>
      <c r="W7" s="5">
        <v>29</v>
      </c>
      <c r="X7" s="5"/>
      <c r="Y7" s="5">
        <v>60</v>
      </c>
      <c r="Z7" s="5">
        <v>25</v>
      </c>
    </row>
    <row r="8" spans="16:26" x14ac:dyDescent="0.25">
      <c r="P8" s="5">
        <v>60</v>
      </c>
      <c r="Q8" s="5">
        <v>100</v>
      </c>
      <c r="R8" s="5"/>
      <c r="S8" s="5">
        <v>60</v>
      </c>
      <c r="T8" s="5">
        <v>100</v>
      </c>
      <c r="U8" s="5"/>
      <c r="V8" s="5">
        <v>60</v>
      </c>
      <c r="W8" s="5">
        <v>100</v>
      </c>
      <c r="X8" s="5"/>
      <c r="Y8" s="5">
        <v>60</v>
      </c>
      <c r="Z8" s="5">
        <v>100</v>
      </c>
    </row>
    <row r="9" spans="16:26" x14ac:dyDescent="0.25">
      <c r="P9" s="5">
        <v>60</v>
      </c>
      <c r="Q9" s="5">
        <v>100</v>
      </c>
      <c r="R9" s="5"/>
      <c r="S9" s="5">
        <v>60</v>
      </c>
      <c r="T9" s="5">
        <v>100</v>
      </c>
      <c r="U9" s="5"/>
      <c r="V9" s="5">
        <v>60</v>
      </c>
      <c r="W9" s="5">
        <v>100</v>
      </c>
      <c r="X9" s="5"/>
      <c r="Y9" s="5">
        <v>60</v>
      </c>
      <c r="Z9" s="5">
        <v>100</v>
      </c>
    </row>
    <row r="10" spans="16:26" x14ac:dyDescent="0.25">
      <c r="P10" s="5">
        <v>60</v>
      </c>
      <c r="Q10" s="5">
        <v>100</v>
      </c>
      <c r="R10" s="5"/>
      <c r="S10" s="5">
        <v>60</v>
      </c>
      <c r="T10" s="5">
        <v>100</v>
      </c>
      <c r="U10" s="5"/>
      <c r="V10" s="5">
        <v>60</v>
      </c>
      <c r="W10" s="5">
        <v>100</v>
      </c>
      <c r="X10" s="5"/>
      <c r="Y10" s="5">
        <v>60</v>
      </c>
      <c r="Z10" s="5">
        <v>100</v>
      </c>
    </row>
    <row r="11" spans="16:26" x14ac:dyDescent="0.25">
      <c r="P11" s="5">
        <v>220</v>
      </c>
      <c r="Q11" s="5">
        <v>100</v>
      </c>
      <c r="R11" s="5"/>
      <c r="S11" s="5">
        <v>220</v>
      </c>
      <c r="T11" s="5">
        <v>100</v>
      </c>
      <c r="U11" s="5"/>
      <c r="V11" s="5">
        <v>220</v>
      </c>
      <c r="W11" s="5">
        <v>100</v>
      </c>
      <c r="X11" s="5"/>
      <c r="Y11" s="5">
        <v>220</v>
      </c>
      <c r="Z11" s="5">
        <v>100</v>
      </c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Chester step test</vt:lpstr>
      <vt:lpstr>Plotteark</vt:lpstr>
    </vt:vector>
  </TitlesOfParts>
  <Company>NUI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Risberg</dc:creator>
  <cp:lastModifiedBy>Jan Risberg</cp:lastModifiedBy>
  <cp:lastPrinted>2014-12-30T12:09:39Z</cp:lastPrinted>
  <dcterms:created xsi:type="dcterms:W3CDTF">2014-12-30T08:25:20Z</dcterms:created>
  <dcterms:modified xsi:type="dcterms:W3CDTF">2014-12-30T12:14:54Z</dcterms:modified>
</cp:coreProperties>
</file>